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G:\Drives compartilhados\Municípios\Pinheiro\1. Obras\ID 27395 - Escola 06 Salas - Povoado Bubalina\1. Licitação\Nova Licitação 2025 - Repactuação\"/>
    </mc:Choice>
  </mc:AlternateContent>
  <xr:revisionPtr revIDLastSave="0" documentId="13_ncr:1_{94847CAC-8620-4A28-A94A-10414605941B}" xr6:coauthVersionLast="47" xr6:coauthVersionMax="47" xr10:uidLastSave="{00000000-0000-0000-0000-000000000000}"/>
  <bookViews>
    <workbookView xWindow="20370" yWindow="-120" windowWidth="29040" windowHeight="15840" xr2:uid="{00000000-000D-0000-FFFF-FFFF00000000}"/>
  </bookViews>
  <sheets>
    <sheet name="CFF" sheetId="12" r:id="rId1"/>
  </sheets>
  <definedNames>
    <definedName name="_xlnm.Print_Area" localSheetId="0">CFF!$A$1:$J$75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60" i="12" l="1"/>
  <c r="E17" i="12"/>
  <c r="I41" i="12"/>
  <c r="J59" i="12" l="1"/>
  <c r="J56" i="12" l="1"/>
  <c r="F29" i="12"/>
  <c r="G29" i="12"/>
  <c r="I26" i="12"/>
  <c r="F26" i="12"/>
  <c r="G26" i="12"/>
  <c r="I53" i="12"/>
  <c r="E11" i="12"/>
  <c r="I56" i="12" l="1"/>
  <c r="I23" i="12"/>
  <c r="F23" i="12"/>
  <c r="E23" i="12"/>
  <c r="I47" i="12"/>
  <c r="J47" i="12"/>
  <c r="G35" i="12"/>
  <c r="H35" i="12"/>
  <c r="I35" i="12"/>
  <c r="I32" i="12"/>
  <c r="H32" i="12"/>
  <c r="F14" i="12"/>
  <c r="E14" i="12"/>
  <c r="E61" i="12" s="1"/>
  <c r="G17" i="12"/>
  <c r="F17" i="12"/>
  <c r="H50" i="12"/>
  <c r="J50" i="12"/>
  <c r="I50" i="12"/>
  <c r="F20" i="12"/>
  <c r="H20" i="12"/>
  <c r="G20" i="12"/>
  <c r="G41" i="12"/>
  <c r="H41" i="12"/>
  <c r="I38" i="12"/>
  <c r="H38" i="12"/>
  <c r="J61" i="12" l="1"/>
  <c r="G61" i="12"/>
  <c r="H61" i="12"/>
  <c r="F61" i="12"/>
  <c r="E62" i="12"/>
  <c r="F62" i="12" l="1"/>
  <c r="G62" i="12" s="1"/>
  <c r="H62" i="12" s="1"/>
  <c r="I44" i="12" l="1"/>
  <c r="I61" i="12" s="1"/>
  <c r="I62" i="12" s="1"/>
  <c r="J62" i="12" s="1"/>
  <c r="D42" i="12"/>
  <c r="D36" i="12" l="1"/>
  <c r="D39" i="12"/>
  <c r="D51" i="12"/>
  <c r="D33" i="12"/>
  <c r="D18" i="12"/>
  <c r="D48" i="12"/>
  <c r="D54" i="12"/>
  <c r="D57" i="12"/>
  <c r="D45" i="12"/>
  <c r="D27" i="12"/>
  <c r="D21" i="12"/>
  <c r="D15" i="12"/>
  <c r="D9" i="12"/>
  <c r="D12" i="12"/>
  <c r="D30" i="12"/>
  <c r="D24" i="12"/>
  <c r="G63" i="12"/>
  <c r="H63" i="12"/>
  <c r="J63" i="12"/>
  <c r="F63" i="12"/>
  <c r="E63" i="12"/>
  <c r="E64" i="12" s="1"/>
  <c r="I63" i="12"/>
  <c r="F64" i="12" l="1"/>
  <c r="G64" i="12" s="1"/>
  <c r="H64" i="12" s="1"/>
  <c r="I64" i="12" s="1"/>
  <c r="J64" i="12" s="1"/>
  <c r="D60" i="12"/>
</calcChain>
</file>

<file path=xl/sharedStrings.xml><?xml version="1.0" encoding="utf-8"?>
<sst xmlns="http://schemas.openxmlformats.org/spreadsheetml/2006/main" count="44" uniqueCount="42">
  <si>
    <t>ITEM</t>
  </si>
  <si>
    <t>TOTAL</t>
  </si>
  <si>
    <t>DESCRIMINAÇÃO DOS SERVIÇOS</t>
  </si>
  <si>
    <t>%</t>
  </si>
  <si>
    <t>PRAZO EM MESES</t>
  </si>
  <si>
    <t>1º</t>
  </si>
  <si>
    <t>2º</t>
  </si>
  <si>
    <t>3º</t>
  </si>
  <si>
    <t>VALORES TOTAIS R$</t>
  </si>
  <si>
    <t>PARCIAL</t>
  </si>
  <si>
    <t>ACUMULADO</t>
  </si>
  <si>
    <t>VALORES TOTAIS %</t>
  </si>
  <si>
    <t>TOTAL GERAL</t>
  </si>
  <si>
    <t>4º</t>
  </si>
  <si>
    <t>SUPERESTRUTURA</t>
  </si>
  <si>
    <t>PAREDES E PAINÉS</t>
  </si>
  <si>
    <t>ESQUADRIAS</t>
  </si>
  <si>
    <t>COBERTURA</t>
  </si>
  <si>
    <t>PINTURA</t>
  </si>
  <si>
    <t>5º</t>
  </si>
  <si>
    <t>6º</t>
  </si>
  <si>
    <t>REVESTIMENTOS</t>
  </si>
  <si>
    <t>INSTALAÇÕES HIDRO-SANITÁRIAS</t>
  </si>
  <si>
    <t>ELEMENTOS DECORATIVOS E OUTROS</t>
  </si>
  <si>
    <t>LIMPEZA DA OBRA</t>
  </si>
  <si>
    <t>INSTALAÇÕES ELÉTRICAS E TELEFÔNICAS</t>
  </si>
  <si>
    <t>PAVIMENTAÇÃO</t>
  </si>
  <si>
    <t>SOLEIRAS E RODAPÉS</t>
  </si>
  <si>
    <t>INSTALAÇÃO DE REDE LÓGICA</t>
  </si>
  <si>
    <t>PORTAL DE ACESSO</t>
  </si>
  <si>
    <t>SERVIÇOS PRELIMINARES</t>
  </si>
  <si>
    <t>MOVIMENTO DE TERRAS</t>
  </si>
  <si>
    <t>INFRAESTRUTURA - FUNDAÇÕES</t>
  </si>
  <si>
    <t>ID</t>
  </si>
  <si>
    <t>TC Nº</t>
  </si>
  <si>
    <t>LOCALIZAÇÃO</t>
  </si>
  <si>
    <t xml:space="preserve">  PACTO NACIONAL DE RETOMADA DE OBRAS - LEI Nº 14719 DE 1º DE NOVEMBRO DE 2023  ///  PORTARIA CONJUNTA MEC/MGI/CGU Nº 82 DE 10 DE JULHO DE 2023</t>
  </si>
  <si>
    <t xml:space="preserve"> CRONOGRAMA FÍSICO-FINANCEIRO</t>
  </si>
  <si>
    <t>PREFEITURA MUNICIPAL DE PINHEIRO / MA</t>
  </si>
  <si>
    <t>ESCOLA DE 06 SALAS DE AULA PADRÃO FNDE</t>
  </si>
  <si>
    <t>BAIRRO BUBALINA</t>
  </si>
  <si>
    <t>8156 / 2012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</si>
</sst>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(* #,##0.00_);_(* \(#,##0.00\);_(* &quot;-&quot;??_);_(@_)"/>
  </numFmts>
  <fonts count="17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2"/>
      <color theme="1"/>
      <name val="Arial"/>
      <family val="2"/>
    </font>
    <font>
      <sz val="12"/>
      <name val="Arial"/>
      <family val="2"/>
    </font>
    <font>
      <sz val="12"/>
      <color theme="1"/>
      <name val="Calibri"/>
      <family val="2"/>
      <scheme val="minor"/>
    </font>
    <font>
      <b/>
      <sz val="11.5"/>
      <name val="Arial"/>
      <family val="2"/>
    </font>
    <font>
      <sz val="16"/>
      <name val="Arial"/>
      <family val="2"/>
    </font>
    <font>
      <b/>
      <sz val="16"/>
      <name val="Arial"/>
      <family val="2"/>
    </font>
    <font>
      <b/>
      <sz val="20"/>
      <name val="Arial"/>
      <family val="2"/>
    </font>
    <font>
      <b/>
      <sz val="20"/>
      <color theme="1"/>
      <name val="Arial"/>
      <family val="2"/>
    </font>
    <font>
      <b/>
      <sz val="30"/>
      <color theme="1"/>
      <name val="Arial"/>
      <family val="2"/>
    </font>
    <font>
      <b/>
      <sz val="20"/>
      <color rgb="FFFF0000"/>
      <name val="Arial"/>
      <family val="2"/>
    </font>
    <font>
      <sz val="13"/>
      <name val="Arial"/>
      <family val="2"/>
    </font>
    <font>
      <sz val="13"/>
      <color theme="1"/>
      <name val="Arial"/>
      <family val="2"/>
    </font>
    <font>
      <sz val="16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10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0" fontId="2" fillId="0" borderId="0"/>
    <xf numFmtId="0" fontId="2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1" fillId="0" borderId="0"/>
  </cellStyleXfs>
  <cellXfs count="113">
    <xf numFmtId="0" fontId="0" fillId="0" borderId="0" xfId="0"/>
    <xf numFmtId="0" fontId="0" fillId="0" borderId="8" xfId="0" applyBorder="1"/>
    <xf numFmtId="0" fontId="4" fillId="0" borderId="0" xfId="0" applyFont="1"/>
    <xf numFmtId="4" fontId="5" fillId="0" borderId="1" xfId="3" applyNumberFormat="1" applyFont="1" applyBorder="1" applyAlignment="1">
      <alignment horizontal="center"/>
    </xf>
    <xf numFmtId="4" fontId="0" fillId="0" borderId="0" xfId="0" applyNumberFormat="1"/>
    <xf numFmtId="0" fontId="0" fillId="0" borderId="9" xfId="0" applyBorder="1"/>
    <xf numFmtId="0" fontId="6" fillId="0" borderId="0" xfId="0" applyFont="1"/>
    <xf numFmtId="0" fontId="4" fillId="0" borderId="0" xfId="0" applyFont="1" applyAlignment="1">
      <alignment horizontal="center"/>
    </xf>
    <xf numFmtId="0" fontId="0" fillId="0" borderId="26" xfId="0" applyBorder="1"/>
    <xf numFmtId="0" fontId="0" fillId="0" borderId="25" xfId="0" applyBorder="1"/>
    <xf numFmtId="4" fontId="0" fillId="0" borderId="25" xfId="0" applyNumberFormat="1" applyBorder="1"/>
    <xf numFmtId="0" fontId="0" fillId="0" borderId="23" xfId="0" applyBorder="1"/>
    <xf numFmtId="0" fontId="0" fillId="0" borderId="8" xfId="0" applyBorder="1" applyAlignment="1">
      <alignment wrapText="1"/>
    </xf>
    <xf numFmtId="4" fontId="1" fillId="0" borderId="8" xfId="1" applyNumberFormat="1" applyBorder="1" applyAlignment="1">
      <alignment vertical="top"/>
    </xf>
    <xf numFmtId="4" fontId="1" fillId="0" borderId="9" xfId="1" applyNumberFormat="1" applyBorder="1" applyAlignment="1">
      <alignment vertical="top"/>
    </xf>
    <xf numFmtId="0" fontId="1" fillId="0" borderId="8" xfId="1" applyBorder="1" applyAlignment="1">
      <alignment vertical="top"/>
    </xf>
    <xf numFmtId="0" fontId="1" fillId="0" borderId="9" xfId="1" applyBorder="1" applyAlignment="1">
      <alignment vertical="top"/>
    </xf>
    <xf numFmtId="0" fontId="0" fillId="0" borderId="27" xfId="0" applyBorder="1"/>
    <xf numFmtId="0" fontId="0" fillId="0" borderId="28" xfId="0" applyBorder="1"/>
    <xf numFmtId="4" fontId="0" fillId="0" borderId="28" xfId="0" applyNumberFormat="1" applyBorder="1"/>
    <xf numFmtId="0" fontId="0" fillId="0" borderId="29" xfId="0" applyBorder="1"/>
    <xf numFmtId="0" fontId="6" fillId="0" borderId="25" xfId="0" applyFont="1" applyBorder="1"/>
    <xf numFmtId="0" fontId="6" fillId="0" borderId="28" xfId="0" applyFont="1" applyBorder="1"/>
    <xf numFmtId="4" fontId="5" fillId="0" borderId="18" xfId="3" applyNumberFormat="1" applyFont="1" applyBorder="1" applyAlignment="1">
      <alignment horizontal="center"/>
    </xf>
    <xf numFmtId="4" fontId="5" fillId="0" borderId="15" xfId="3" applyNumberFormat="1" applyFont="1" applyBorder="1" applyAlignment="1">
      <alignment horizontal="center"/>
    </xf>
    <xf numFmtId="164" fontId="9" fillId="0" borderId="1" xfId="3" applyNumberFormat="1" applyFont="1" applyBorder="1" applyAlignment="1">
      <alignment horizontal="center" vertical="center"/>
    </xf>
    <xf numFmtId="164" fontId="9" fillId="0" borderId="11" xfId="3" applyNumberFormat="1" applyFont="1" applyBorder="1" applyAlignment="1">
      <alignment horizontal="center" vertical="center"/>
    </xf>
    <xf numFmtId="10" fontId="9" fillId="0" borderId="1" xfId="3" applyNumberFormat="1" applyFont="1" applyBorder="1" applyAlignment="1">
      <alignment horizontal="right" vertical="center"/>
    </xf>
    <xf numFmtId="10" fontId="9" fillId="0" borderId="1" xfId="8" applyNumberFormat="1" applyFont="1" applyBorder="1" applyAlignment="1">
      <alignment horizontal="right" vertical="center"/>
    </xf>
    <xf numFmtId="10" fontId="9" fillId="0" borderId="11" xfId="3" applyNumberFormat="1" applyFont="1" applyBorder="1" applyAlignment="1">
      <alignment horizontal="right" vertical="center"/>
    </xf>
    <xf numFmtId="10" fontId="9" fillId="0" borderId="3" xfId="3" applyNumberFormat="1" applyFont="1" applyBorder="1" applyAlignment="1">
      <alignment horizontal="right" vertical="center"/>
    </xf>
    <xf numFmtId="10" fontId="9" fillId="0" borderId="3" xfId="8" applyNumberFormat="1" applyFont="1" applyFill="1" applyBorder="1" applyAlignment="1">
      <alignment horizontal="right" vertical="center"/>
    </xf>
    <xf numFmtId="0" fontId="9" fillId="0" borderId="6" xfId="0" applyFont="1" applyBorder="1" applyAlignment="1">
      <alignment vertical="center" wrapText="1"/>
    </xf>
    <xf numFmtId="0" fontId="1" fillId="0" borderId="7" xfId="9" applyBorder="1"/>
    <xf numFmtId="0" fontId="1" fillId="0" borderId="9" xfId="9" applyBorder="1"/>
    <xf numFmtId="0" fontId="10" fillId="0" borderId="30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0" fontId="9" fillId="0" borderId="0" xfId="0" applyFont="1" applyAlignment="1">
      <alignment vertical="center" wrapText="1"/>
    </xf>
    <xf numFmtId="4" fontId="5" fillId="0" borderId="0" xfId="1" applyNumberFormat="1" applyFont="1" applyAlignment="1">
      <alignment vertical="top"/>
    </xf>
    <xf numFmtId="4" fontId="1" fillId="0" borderId="0" xfId="1" applyNumberFormat="1" applyAlignment="1">
      <alignment vertical="top"/>
    </xf>
    <xf numFmtId="0" fontId="5" fillId="0" borderId="0" xfId="1" applyFont="1" applyAlignment="1">
      <alignment vertical="top"/>
    </xf>
    <xf numFmtId="0" fontId="1" fillId="0" borderId="0" xfId="1" applyAlignment="1">
      <alignment vertical="top"/>
    </xf>
    <xf numFmtId="4" fontId="13" fillId="3" borderId="1" xfId="3" applyNumberFormat="1" applyFont="1" applyFill="1" applyBorder="1" applyAlignment="1">
      <alignment horizontal="center" vertical="center"/>
    </xf>
    <xf numFmtId="10" fontId="13" fillId="3" borderId="1" xfId="3" applyNumberFormat="1" applyFont="1" applyFill="1" applyBorder="1" applyAlignment="1">
      <alignment horizontal="center" vertical="center"/>
    </xf>
    <xf numFmtId="164" fontId="13" fillId="3" borderId="11" xfId="3" applyNumberFormat="1" applyFont="1" applyFill="1" applyBorder="1" applyAlignment="1">
      <alignment horizontal="center" vertical="center"/>
    </xf>
    <xf numFmtId="10" fontId="13" fillId="3" borderId="20" xfId="3" applyNumberFormat="1" applyFont="1" applyFill="1" applyBorder="1" applyAlignment="1">
      <alignment horizontal="right" vertical="center"/>
    </xf>
    <xf numFmtId="10" fontId="14" fillId="0" borderId="1" xfId="3" applyNumberFormat="1" applyFont="1" applyBorder="1" applyAlignment="1">
      <alignment horizontal="center"/>
    </xf>
    <xf numFmtId="4" fontId="14" fillId="0" borderId="1" xfId="3" applyNumberFormat="1" applyFont="1" applyBorder="1" applyAlignment="1">
      <alignment horizontal="center"/>
    </xf>
    <xf numFmtId="4" fontId="14" fillId="0" borderId="11" xfId="3" applyNumberFormat="1" applyFont="1" applyBorder="1" applyAlignment="1">
      <alignment horizontal="center"/>
    </xf>
    <xf numFmtId="4" fontId="14" fillId="2" borderId="1" xfId="3" applyNumberFormat="1" applyFont="1" applyFill="1" applyBorder="1" applyAlignment="1">
      <alignment horizontal="center"/>
    </xf>
    <xf numFmtId="10" fontId="14" fillId="0" borderId="11" xfId="3" applyNumberFormat="1" applyFont="1" applyBorder="1" applyAlignment="1">
      <alignment horizontal="center"/>
    </xf>
    <xf numFmtId="4" fontId="14" fillId="2" borderId="11" xfId="3" applyNumberFormat="1" applyFont="1" applyFill="1" applyBorder="1" applyAlignment="1">
      <alignment horizontal="center"/>
    </xf>
    <xf numFmtId="0" fontId="9" fillId="3" borderId="1" xfId="3" applyFont="1" applyFill="1" applyBorder="1" applyAlignment="1">
      <alignment horizontal="center" vertical="center"/>
    </xf>
    <xf numFmtId="0" fontId="16" fillId="0" borderId="0" xfId="0" applyFont="1" applyAlignment="1">
      <alignment vertical="center"/>
    </xf>
    <xf numFmtId="0" fontId="9" fillId="3" borderId="11" xfId="3" applyFont="1" applyFill="1" applyBorder="1" applyAlignment="1">
      <alignment horizontal="center" vertical="center"/>
    </xf>
    <xf numFmtId="0" fontId="8" fillId="0" borderId="12" xfId="3" applyFont="1" applyBorder="1" applyAlignment="1">
      <alignment horizontal="center" vertical="center"/>
    </xf>
    <xf numFmtId="0" fontId="8" fillId="0" borderId="13" xfId="3" applyFont="1" applyBorder="1" applyAlignment="1">
      <alignment horizontal="center" vertical="center"/>
    </xf>
    <xf numFmtId="0" fontId="8" fillId="0" borderId="14" xfId="3" applyFont="1" applyBorder="1" applyAlignment="1">
      <alignment horizontal="center" vertical="center"/>
    </xf>
    <xf numFmtId="0" fontId="10" fillId="0" borderId="3" xfId="3" applyFont="1" applyBorder="1" applyAlignment="1">
      <alignment horizontal="center" vertical="center" wrapText="1"/>
    </xf>
    <xf numFmtId="0" fontId="10" fillId="0" borderId="4" xfId="3" applyFont="1" applyBorder="1" applyAlignment="1">
      <alignment horizontal="center" vertical="center" wrapText="1"/>
    </xf>
    <xf numFmtId="0" fontId="10" fillId="0" borderId="2" xfId="3" applyFont="1" applyBorder="1" applyAlignment="1">
      <alignment horizontal="center" vertical="center" wrapText="1"/>
    </xf>
    <xf numFmtId="4" fontId="10" fillId="0" borderId="1" xfId="3" applyNumberFormat="1" applyFont="1" applyBorder="1" applyAlignment="1">
      <alignment horizontal="center" vertical="center"/>
    </xf>
    <xf numFmtId="10" fontId="8" fillId="0" borderId="1" xfId="3" applyNumberFormat="1" applyFont="1" applyBorder="1" applyAlignment="1">
      <alignment horizontal="center" vertical="center"/>
    </xf>
    <xf numFmtId="10" fontId="14" fillId="0" borderId="3" xfId="3" applyNumberFormat="1" applyFont="1" applyBorder="1" applyAlignment="1">
      <alignment horizontal="center"/>
    </xf>
    <xf numFmtId="10" fontId="14" fillId="0" borderId="4" xfId="3" applyNumberFormat="1" applyFont="1" applyBorder="1" applyAlignment="1">
      <alignment horizontal="center"/>
    </xf>
    <xf numFmtId="10" fontId="14" fillId="0" borderId="2" xfId="3" applyNumberFormat="1" applyFont="1" applyBorder="1" applyAlignment="1">
      <alignment horizontal="center"/>
    </xf>
    <xf numFmtId="4" fontId="14" fillId="0" borderId="1" xfId="3" applyNumberFormat="1" applyFont="1" applyBorder="1" applyAlignment="1">
      <alignment horizontal="center"/>
    </xf>
    <xf numFmtId="4" fontId="14" fillId="0" borderId="11" xfId="3" applyNumberFormat="1" applyFont="1" applyBorder="1" applyAlignment="1">
      <alignment horizontal="center"/>
    </xf>
    <xf numFmtId="4" fontId="14" fillId="0" borderId="18" xfId="3" applyNumberFormat="1" applyFont="1" applyBorder="1" applyAlignment="1">
      <alignment horizontal="center"/>
    </xf>
    <xf numFmtId="0" fontId="9" fillId="3" borderId="10" xfId="3" applyFont="1" applyFill="1" applyBorder="1" applyAlignment="1">
      <alignment horizontal="center" vertical="center"/>
    </xf>
    <xf numFmtId="0" fontId="9" fillId="3" borderId="1" xfId="3" applyFont="1" applyFill="1" applyBorder="1" applyAlignment="1">
      <alignment horizontal="center" vertical="center" wrapText="1"/>
    </xf>
    <xf numFmtId="4" fontId="9" fillId="3" borderId="1" xfId="3" applyNumberFormat="1" applyFont="1" applyFill="1" applyBorder="1" applyAlignment="1">
      <alignment horizontal="center" vertical="center"/>
    </xf>
    <xf numFmtId="0" fontId="9" fillId="3" borderId="1" xfId="3" applyFont="1" applyFill="1" applyBorder="1" applyAlignment="1">
      <alignment horizontal="center" vertical="center"/>
    </xf>
    <xf numFmtId="0" fontId="9" fillId="3" borderId="17" xfId="3" applyFont="1" applyFill="1" applyBorder="1" applyAlignment="1">
      <alignment horizontal="center" vertical="center"/>
    </xf>
    <xf numFmtId="0" fontId="9" fillId="3" borderId="24" xfId="3" applyFont="1" applyFill="1" applyBorder="1" applyAlignment="1">
      <alignment horizontal="center" vertical="center"/>
    </xf>
    <xf numFmtId="0" fontId="9" fillId="3" borderId="18" xfId="3" applyFont="1" applyFill="1" applyBorder="1" applyAlignment="1">
      <alignment horizontal="center" vertical="center"/>
    </xf>
    <xf numFmtId="10" fontId="14" fillId="0" borderId="20" xfId="3" applyNumberFormat="1" applyFont="1" applyBorder="1" applyAlignment="1">
      <alignment horizontal="center"/>
    </xf>
    <xf numFmtId="10" fontId="14" fillId="0" borderId="21" xfId="3" applyNumberFormat="1" applyFont="1" applyBorder="1" applyAlignment="1">
      <alignment horizontal="center"/>
    </xf>
    <xf numFmtId="10" fontId="14" fillId="0" borderId="22" xfId="3" applyNumberFormat="1" applyFont="1" applyBorder="1" applyAlignment="1">
      <alignment horizontal="center"/>
    </xf>
    <xf numFmtId="10" fontId="14" fillId="0" borderId="23" xfId="3" applyNumberFormat="1" applyFont="1" applyBorder="1" applyAlignment="1">
      <alignment horizontal="center"/>
    </xf>
    <xf numFmtId="10" fontId="14" fillId="0" borderId="9" xfId="3" applyNumberFormat="1" applyFont="1" applyBorder="1" applyAlignment="1">
      <alignment horizontal="center"/>
    </xf>
    <xf numFmtId="10" fontId="14" fillId="0" borderId="19" xfId="3" applyNumberFormat="1" applyFont="1" applyBorder="1" applyAlignment="1">
      <alignment horizontal="center"/>
    </xf>
    <xf numFmtId="0" fontId="15" fillId="0" borderId="3" xfId="0" applyFont="1" applyBorder="1" applyAlignment="1">
      <alignment horizontal="center"/>
    </xf>
    <xf numFmtId="0" fontId="15" fillId="0" borderId="4" xfId="0" applyFont="1" applyBorder="1" applyAlignment="1">
      <alignment horizontal="center"/>
    </xf>
    <xf numFmtId="0" fontId="15" fillId="0" borderId="2" xfId="0" applyFont="1" applyBorder="1" applyAlignment="1">
      <alignment horizontal="center"/>
    </xf>
    <xf numFmtId="0" fontId="7" fillId="0" borderId="0" xfId="0" applyFont="1" applyAlignment="1">
      <alignment horizontal="center" vertical="center"/>
    </xf>
    <xf numFmtId="0" fontId="13" fillId="0" borderId="16" xfId="3" applyFont="1" applyBorder="1" applyAlignment="1">
      <alignment horizontal="center" vertical="center"/>
    </xf>
    <xf numFmtId="0" fontId="13" fillId="0" borderId="15" xfId="3" applyFont="1" applyBorder="1" applyAlignment="1">
      <alignment horizontal="center" vertical="center"/>
    </xf>
    <xf numFmtId="0" fontId="9" fillId="0" borderId="10" xfId="3" applyFont="1" applyBorder="1" applyAlignment="1">
      <alignment horizontal="center" vertical="center"/>
    </xf>
    <xf numFmtId="0" fontId="9" fillId="0" borderId="1" xfId="3" applyFont="1" applyBorder="1" applyAlignment="1">
      <alignment horizontal="center" vertical="center"/>
    </xf>
    <xf numFmtId="0" fontId="9" fillId="0" borderId="12" xfId="3" applyFont="1" applyBorder="1" applyAlignment="1">
      <alignment horizontal="center" vertical="center"/>
    </xf>
    <xf numFmtId="0" fontId="9" fillId="0" borderId="3" xfId="3" applyFont="1" applyBorder="1" applyAlignment="1">
      <alignment horizontal="center" vertical="center"/>
    </xf>
    <xf numFmtId="0" fontId="10" fillId="0" borderId="24" xfId="0" applyFont="1" applyBorder="1" applyAlignment="1">
      <alignment horizontal="center" vertical="center" wrapText="1"/>
    </xf>
    <xf numFmtId="0" fontId="10" fillId="0" borderId="18" xfId="0" applyFont="1" applyBorder="1" applyAlignment="1">
      <alignment horizontal="center" vertical="center" wrapText="1"/>
    </xf>
    <xf numFmtId="0" fontId="13" fillId="0" borderId="24" xfId="0" applyFont="1" applyBorder="1" applyAlignment="1">
      <alignment horizontal="center" vertical="center" wrapText="1"/>
    </xf>
    <xf numFmtId="0" fontId="13" fillId="0" borderId="18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12" fillId="0" borderId="6" xfId="0" applyFont="1" applyBorder="1" applyAlignment="1">
      <alignment horizontal="center" vertical="center"/>
    </xf>
    <xf numFmtId="0" fontId="12" fillId="0" borderId="32" xfId="0" applyFont="1" applyBorder="1" applyAlignment="1">
      <alignment horizontal="center" vertical="center"/>
    </xf>
    <xf numFmtId="0" fontId="12" fillId="0" borderId="8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2" fillId="0" borderId="31" xfId="0" applyFont="1" applyBorder="1" applyAlignment="1">
      <alignment horizontal="center" vertical="center"/>
    </xf>
    <xf numFmtId="0" fontId="13" fillId="0" borderId="8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3" fillId="0" borderId="31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1" fillId="0" borderId="31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31" xfId="0" applyFont="1" applyBorder="1" applyAlignment="1">
      <alignment horizontal="center" vertical="center"/>
    </xf>
  </cellXfs>
  <cellStyles count="10">
    <cellStyle name="Normal" xfId="0" builtinId="0"/>
    <cellStyle name="Normal 13" xfId="3" xr:uid="{00000000-0005-0000-0000-000001000000}"/>
    <cellStyle name="Normal 14" xfId="4" xr:uid="{00000000-0005-0000-0000-000002000000}"/>
    <cellStyle name="Normal 2" xfId="5" xr:uid="{00000000-0005-0000-0000-000003000000}"/>
    <cellStyle name="Normal 2 2 2 2" xfId="9" xr:uid="{6A276389-1E6D-4816-A325-99A2A158ED33}"/>
    <cellStyle name="Normal 3" xfId="1" xr:uid="{00000000-0005-0000-0000-000004000000}"/>
    <cellStyle name="Porcentagem" xfId="8" builtinId="5"/>
    <cellStyle name="Separador de milhares 12" xfId="7" xr:uid="{00000000-0005-0000-0000-000006000000}"/>
    <cellStyle name="Separador de milhares 2 2" xfId="6" xr:uid="{00000000-0005-0000-0000-000007000000}"/>
    <cellStyle name="Separador de milhares 3" xfId="2" xr:uid="{00000000-0005-0000-0000-000008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1052944</xdr:colOff>
      <xdr:row>0</xdr:row>
      <xdr:rowOff>207416</xdr:rowOff>
    </xdr:from>
    <xdr:to>
      <xdr:col>9</xdr:col>
      <xdr:colOff>2064325</xdr:colOff>
      <xdr:row>3</xdr:row>
      <xdr:rowOff>330143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419870D0-D224-4F36-8642-6C0FF12C16C6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7087" t="20656" r="17787" b="24596"/>
        <a:stretch/>
      </xdr:blipFill>
      <xdr:spPr>
        <a:xfrm>
          <a:off x="21516108" y="207416"/>
          <a:ext cx="3117272" cy="1619018"/>
        </a:xfrm>
        <a:prstGeom prst="rect">
          <a:avLst/>
        </a:prstGeom>
      </xdr:spPr>
    </xdr:pic>
    <xdr:clientData/>
  </xdr:twoCellAnchor>
  <xdr:twoCellAnchor editAs="oneCell">
    <xdr:from>
      <xdr:col>7</xdr:col>
      <xdr:colOff>41565</xdr:colOff>
      <xdr:row>0</xdr:row>
      <xdr:rowOff>249383</xdr:rowOff>
    </xdr:from>
    <xdr:to>
      <xdr:col>8</xdr:col>
      <xdr:colOff>1051650</xdr:colOff>
      <xdr:row>3</xdr:row>
      <xdr:rowOff>200891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3232F4BF-A46C-47BD-87B7-516DAF53204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64104" t="-8054" r="13364" b="2"/>
        <a:stretch>
          <a:fillRect/>
        </a:stretch>
      </xdr:blipFill>
      <xdr:spPr bwMode="auto">
        <a:xfrm>
          <a:off x="18398838" y="249383"/>
          <a:ext cx="3115976" cy="14477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75"/>
  <sheetViews>
    <sheetView tabSelected="1" view="pageBreakPreview" zoomScale="55" zoomScaleSheetLayoutView="55" workbookViewId="0">
      <selection activeCell="C21" sqref="C21:C23"/>
    </sheetView>
  </sheetViews>
  <sheetFormatPr defaultRowHeight="15.75" x14ac:dyDescent="0.25"/>
  <cols>
    <col min="1" max="1" width="15.7109375" customWidth="1"/>
    <col min="2" max="2" width="100.7109375" style="6" customWidth="1"/>
    <col min="3" max="3" width="40.7109375" style="4" customWidth="1"/>
    <col min="4" max="4" width="18.5703125" bestFit="1" customWidth="1"/>
    <col min="5" max="10" width="30.7109375" customWidth="1"/>
  </cols>
  <sheetData>
    <row r="1" spans="1:10" ht="40.15" customHeight="1" x14ac:dyDescent="0.25">
      <c r="A1" s="98" t="s">
        <v>38</v>
      </c>
      <c r="B1" s="99"/>
      <c r="C1" s="99"/>
      <c r="D1" s="99"/>
      <c r="E1" s="99"/>
      <c r="F1" s="100"/>
      <c r="G1" s="35" t="s">
        <v>33</v>
      </c>
      <c r="H1" s="32"/>
      <c r="I1" s="32"/>
      <c r="J1" s="33"/>
    </row>
    <row r="2" spans="1:10" ht="40.15" customHeight="1" x14ac:dyDescent="0.25">
      <c r="A2" s="101"/>
      <c r="B2" s="102"/>
      <c r="C2" s="102"/>
      <c r="D2" s="102"/>
      <c r="E2" s="102"/>
      <c r="F2" s="103"/>
      <c r="G2" s="96">
        <v>27395</v>
      </c>
      <c r="H2" s="37"/>
      <c r="I2" s="37"/>
      <c r="J2" s="34"/>
    </row>
    <row r="3" spans="1:10" ht="40.15" customHeight="1" x14ac:dyDescent="0.25">
      <c r="A3" s="107" t="s">
        <v>36</v>
      </c>
      <c r="B3" s="108"/>
      <c r="C3" s="108"/>
      <c r="D3" s="108"/>
      <c r="E3" s="108"/>
      <c r="F3" s="109"/>
      <c r="G3" s="96"/>
      <c r="H3" s="37"/>
      <c r="I3" s="37"/>
      <c r="J3" s="34"/>
    </row>
    <row r="4" spans="1:10" ht="40.15" customHeight="1" x14ac:dyDescent="0.25">
      <c r="A4" s="107"/>
      <c r="B4" s="108"/>
      <c r="C4" s="108"/>
      <c r="D4" s="108"/>
      <c r="E4" s="108"/>
      <c r="F4" s="109"/>
      <c r="G4" s="36" t="s">
        <v>34</v>
      </c>
      <c r="H4" s="37"/>
      <c r="I4" s="37"/>
      <c r="J4" s="34"/>
    </row>
    <row r="5" spans="1:10" ht="40.15" customHeight="1" x14ac:dyDescent="0.25">
      <c r="A5" s="110" t="s">
        <v>39</v>
      </c>
      <c r="B5" s="111"/>
      <c r="C5" s="111"/>
      <c r="D5" s="111"/>
      <c r="E5" s="111"/>
      <c r="F5" s="112"/>
      <c r="G5" s="97" t="s">
        <v>41</v>
      </c>
      <c r="H5" s="92" t="s">
        <v>35</v>
      </c>
      <c r="I5" s="92"/>
      <c r="J5" s="93"/>
    </row>
    <row r="6" spans="1:10" ht="40.15" customHeight="1" x14ac:dyDescent="0.25">
      <c r="A6" s="104" t="s">
        <v>37</v>
      </c>
      <c r="B6" s="105"/>
      <c r="C6" s="105"/>
      <c r="D6" s="105"/>
      <c r="E6" s="105"/>
      <c r="F6" s="106"/>
      <c r="G6" s="97"/>
      <c r="H6" s="94" t="s">
        <v>40</v>
      </c>
      <c r="I6" s="94"/>
      <c r="J6" s="95"/>
    </row>
    <row r="7" spans="1:10" s="53" customFormat="1" ht="30" customHeight="1" x14ac:dyDescent="0.25">
      <c r="A7" s="69" t="s">
        <v>0</v>
      </c>
      <c r="B7" s="70" t="s">
        <v>2</v>
      </c>
      <c r="C7" s="71" t="s">
        <v>1</v>
      </c>
      <c r="D7" s="72" t="s">
        <v>3</v>
      </c>
      <c r="E7" s="73" t="s">
        <v>4</v>
      </c>
      <c r="F7" s="74"/>
      <c r="G7" s="74"/>
      <c r="H7" s="74"/>
      <c r="I7" s="74"/>
      <c r="J7" s="75"/>
    </row>
    <row r="8" spans="1:10" s="53" customFormat="1" ht="30" customHeight="1" x14ac:dyDescent="0.25">
      <c r="A8" s="69"/>
      <c r="B8" s="70"/>
      <c r="C8" s="71"/>
      <c r="D8" s="72"/>
      <c r="E8" s="52" t="s">
        <v>5</v>
      </c>
      <c r="F8" s="52" t="s">
        <v>6</v>
      </c>
      <c r="G8" s="52" t="s">
        <v>7</v>
      </c>
      <c r="H8" s="52" t="s">
        <v>13</v>
      </c>
      <c r="I8" s="52" t="s">
        <v>19</v>
      </c>
      <c r="J8" s="54" t="s">
        <v>20</v>
      </c>
    </row>
    <row r="9" spans="1:10" s="2" customFormat="1" ht="18" customHeight="1" x14ac:dyDescent="0.25">
      <c r="A9" s="55">
        <v>1</v>
      </c>
      <c r="B9" s="58" t="s">
        <v>30</v>
      </c>
      <c r="C9" s="61">
        <v>28592.07</v>
      </c>
      <c r="D9" s="62">
        <f>C9/C60</f>
        <v>1.3753497483912702E-2</v>
      </c>
      <c r="E9" s="46">
        <v>1</v>
      </c>
      <c r="F9" s="63"/>
      <c r="G9" s="63"/>
      <c r="H9" s="63"/>
      <c r="I9" s="66"/>
      <c r="J9" s="67"/>
    </row>
    <row r="10" spans="1:10" s="2" customFormat="1" ht="18" customHeight="1" x14ac:dyDescent="0.25">
      <c r="A10" s="56"/>
      <c r="B10" s="59"/>
      <c r="C10" s="61"/>
      <c r="D10" s="62"/>
      <c r="E10" s="49"/>
      <c r="F10" s="64"/>
      <c r="G10" s="64"/>
      <c r="H10" s="64"/>
      <c r="I10" s="66"/>
      <c r="J10" s="68"/>
    </row>
    <row r="11" spans="1:10" s="2" customFormat="1" ht="18" customHeight="1" x14ac:dyDescent="0.25">
      <c r="A11" s="57"/>
      <c r="B11" s="60"/>
      <c r="C11" s="61"/>
      <c r="D11" s="62"/>
      <c r="E11" s="47">
        <f>E9*C9</f>
        <v>28592.07</v>
      </c>
      <c r="F11" s="65"/>
      <c r="G11" s="65"/>
      <c r="H11" s="65"/>
      <c r="I11" s="66"/>
      <c r="J11" s="67"/>
    </row>
    <row r="12" spans="1:10" s="2" customFormat="1" ht="18" customHeight="1" x14ac:dyDescent="0.25">
      <c r="A12" s="55">
        <v>2</v>
      </c>
      <c r="B12" s="58" t="s">
        <v>31</v>
      </c>
      <c r="C12" s="61">
        <v>42020</v>
      </c>
      <c r="D12" s="62">
        <f>C12/C60</f>
        <v>2.0212666108959991E-2</v>
      </c>
      <c r="E12" s="46">
        <v>0.6</v>
      </c>
      <c r="F12" s="46">
        <v>0.4</v>
      </c>
      <c r="G12" s="63"/>
      <c r="H12" s="63"/>
      <c r="I12" s="66"/>
      <c r="J12" s="67"/>
    </row>
    <row r="13" spans="1:10" s="2" customFormat="1" ht="18" customHeight="1" x14ac:dyDescent="0.25">
      <c r="A13" s="56"/>
      <c r="B13" s="59"/>
      <c r="C13" s="61"/>
      <c r="D13" s="62"/>
      <c r="E13" s="49"/>
      <c r="F13" s="49"/>
      <c r="G13" s="64"/>
      <c r="H13" s="64"/>
      <c r="I13" s="66"/>
      <c r="J13" s="68"/>
    </row>
    <row r="14" spans="1:10" s="2" customFormat="1" ht="18" customHeight="1" x14ac:dyDescent="0.25">
      <c r="A14" s="57"/>
      <c r="B14" s="60"/>
      <c r="C14" s="61"/>
      <c r="D14" s="62"/>
      <c r="E14" s="47">
        <f>E12*C12</f>
        <v>25212</v>
      </c>
      <c r="F14" s="47">
        <f>F12*C12</f>
        <v>16808</v>
      </c>
      <c r="G14" s="65"/>
      <c r="H14" s="65"/>
      <c r="I14" s="66"/>
      <c r="J14" s="67"/>
    </row>
    <row r="15" spans="1:10" s="2" customFormat="1" ht="18" customHeight="1" x14ac:dyDescent="0.25">
      <c r="A15" s="55">
        <v>3</v>
      </c>
      <c r="B15" s="58" t="s">
        <v>32</v>
      </c>
      <c r="C15" s="61">
        <v>401079.68</v>
      </c>
      <c r="D15" s="62">
        <f>C15/C60</f>
        <v>0.19292931115965062</v>
      </c>
      <c r="E15" s="46">
        <v>0.4</v>
      </c>
      <c r="F15" s="46">
        <v>0.4</v>
      </c>
      <c r="G15" s="46">
        <v>0.2</v>
      </c>
      <c r="H15" s="63"/>
      <c r="I15" s="66"/>
      <c r="J15" s="67"/>
    </row>
    <row r="16" spans="1:10" s="2" customFormat="1" ht="18" customHeight="1" x14ac:dyDescent="0.25">
      <c r="A16" s="56"/>
      <c r="B16" s="59"/>
      <c r="C16" s="61"/>
      <c r="D16" s="62"/>
      <c r="E16" s="49"/>
      <c r="F16" s="49"/>
      <c r="G16" s="49"/>
      <c r="H16" s="64"/>
      <c r="I16" s="66"/>
      <c r="J16" s="68"/>
    </row>
    <row r="17" spans="1:10" s="2" customFormat="1" ht="18" customHeight="1" x14ac:dyDescent="0.25">
      <c r="A17" s="57"/>
      <c r="B17" s="60"/>
      <c r="C17" s="61"/>
      <c r="D17" s="62"/>
      <c r="E17" s="47">
        <f>E15*C15</f>
        <v>160431.872</v>
      </c>
      <c r="F17" s="47">
        <f>F15*C15</f>
        <v>160431.872</v>
      </c>
      <c r="G17" s="47">
        <f>G15*C15</f>
        <v>80215.936000000002</v>
      </c>
      <c r="H17" s="65"/>
      <c r="I17" s="66"/>
      <c r="J17" s="67"/>
    </row>
    <row r="18" spans="1:10" s="2" customFormat="1" ht="18" customHeight="1" x14ac:dyDescent="0.25">
      <c r="A18" s="55">
        <v>4</v>
      </c>
      <c r="B18" s="58" t="s">
        <v>14</v>
      </c>
      <c r="C18" s="61">
        <v>280374.67</v>
      </c>
      <c r="D18" s="62">
        <f>C18/C60</f>
        <v>0.13486719633793054</v>
      </c>
      <c r="E18" s="63"/>
      <c r="F18" s="46">
        <v>0.5</v>
      </c>
      <c r="G18" s="46">
        <v>0.3</v>
      </c>
      <c r="H18" s="46">
        <v>0.2</v>
      </c>
      <c r="I18" s="66"/>
      <c r="J18" s="67"/>
    </row>
    <row r="19" spans="1:10" s="2" customFormat="1" ht="18" customHeight="1" x14ac:dyDescent="0.25">
      <c r="A19" s="56"/>
      <c r="B19" s="59"/>
      <c r="C19" s="61"/>
      <c r="D19" s="62"/>
      <c r="E19" s="64"/>
      <c r="F19" s="49"/>
      <c r="G19" s="49"/>
      <c r="H19" s="49"/>
      <c r="I19" s="66"/>
      <c r="J19" s="68"/>
    </row>
    <row r="20" spans="1:10" s="2" customFormat="1" ht="18" customHeight="1" x14ac:dyDescent="0.25">
      <c r="A20" s="57"/>
      <c r="B20" s="60"/>
      <c r="C20" s="61"/>
      <c r="D20" s="62"/>
      <c r="E20" s="65"/>
      <c r="F20" s="47">
        <f>F18*C18</f>
        <v>140187.33499999999</v>
      </c>
      <c r="G20" s="47">
        <f>G18*C18</f>
        <v>84112.400999999998</v>
      </c>
      <c r="H20" s="47">
        <f>H18*C18</f>
        <v>56074.934000000001</v>
      </c>
      <c r="I20" s="66"/>
      <c r="J20" s="67"/>
    </row>
    <row r="21" spans="1:10" s="2" customFormat="1" ht="18" customHeight="1" x14ac:dyDescent="0.25">
      <c r="A21" s="55">
        <v>5</v>
      </c>
      <c r="B21" s="58" t="s">
        <v>22</v>
      </c>
      <c r="C21" s="61">
        <v>127101.46</v>
      </c>
      <c r="D21" s="62">
        <f>C21/C60</f>
        <v>6.113896651454865E-2</v>
      </c>
      <c r="E21" s="46">
        <v>0.4</v>
      </c>
      <c r="F21" s="46">
        <v>0.4</v>
      </c>
      <c r="G21" s="63"/>
      <c r="H21" s="63"/>
      <c r="I21" s="46">
        <v>0.2</v>
      </c>
      <c r="J21" s="68"/>
    </row>
    <row r="22" spans="1:10" s="2" customFormat="1" ht="18" customHeight="1" x14ac:dyDescent="0.25">
      <c r="A22" s="56"/>
      <c r="B22" s="59"/>
      <c r="C22" s="61"/>
      <c r="D22" s="62"/>
      <c r="E22" s="49"/>
      <c r="F22" s="49"/>
      <c r="G22" s="64"/>
      <c r="H22" s="64"/>
      <c r="I22" s="49"/>
      <c r="J22" s="68"/>
    </row>
    <row r="23" spans="1:10" s="2" customFormat="1" ht="18" customHeight="1" x14ac:dyDescent="0.25">
      <c r="A23" s="57"/>
      <c r="B23" s="60"/>
      <c r="C23" s="61"/>
      <c r="D23" s="62"/>
      <c r="E23" s="47">
        <f>E21*C21</f>
        <v>50840.584000000003</v>
      </c>
      <c r="F23" s="47">
        <f>F21*C21</f>
        <v>50840.584000000003</v>
      </c>
      <c r="G23" s="65"/>
      <c r="H23" s="65"/>
      <c r="I23" s="47">
        <f>I21*C21</f>
        <v>25420.292000000001</v>
      </c>
      <c r="J23" s="68"/>
    </row>
    <row r="24" spans="1:10" s="2" customFormat="1" ht="18" customHeight="1" x14ac:dyDescent="0.25">
      <c r="A24" s="55">
        <v>6</v>
      </c>
      <c r="B24" s="58" t="s">
        <v>25</v>
      </c>
      <c r="C24" s="61">
        <v>108710.13</v>
      </c>
      <c r="D24" s="62">
        <f>C24/C60</f>
        <v>5.2292278923170753E-2</v>
      </c>
      <c r="E24" s="66"/>
      <c r="F24" s="46">
        <v>0.4</v>
      </c>
      <c r="G24" s="46">
        <v>0.4</v>
      </c>
      <c r="H24" s="63"/>
      <c r="I24" s="46">
        <v>0.2</v>
      </c>
      <c r="J24" s="68"/>
    </row>
    <row r="25" spans="1:10" s="2" customFormat="1" ht="18" customHeight="1" x14ac:dyDescent="0.25">
      <c r="A25" s="56"/>
      <c r="B25" s="59"/>
      <c r="C25" s="61"/>
      <c r="D25" s="62"/>
      <c r="E25" s="66"/>
      <c r="F25" s="49"/>
      <c r="G25" s="49"/>
      <c r="H25" s="64"/>
      <c r="I25" s="49"/>
      <c r="J25" s="68"/>
    </row>
    <row r="26" spans="1:10" s="2" customFormat="1" ht="18" customHeight="1" x14ac:dyDescent="0.25">
      <c r="A26" s="57"/>
      <c r="B26" s="60"/>
      <c r="C26" s="61"/>
      <c r="D26" s="62"/>
      <c r="E26" s="66"/>
      <c r="F26" s="47">
        <f>F24*C24</f>
        <v>43484.052000000003</v>
      </c>
      <c r="G26" s="47">
        <f>G24*C24</f>
        <v>43484.052000000003</v>
      </c>
      <c r="H26" s="65"/>
      <c r="I26" s="47">
        <f>I24*C24</f>
        <v>21742.026000000002</v>
      </c>
      <c r="J26" s="68"/>
    </row>
    <row r="27" spans="1:10" s="2" customFormat="1" ht="18" customHeight="1" x14ac:dyDescent="0.25">
      <c r="A27" s="55">
        <v>7</v>
      </c>
      <c r="B27" s="58" t="s">
        <v>15</v>
      </c>
      <c r="C27" s="61">
        <v>161886.38</v>
      </c>
      <c r="D27" s="62">
        <f>C27/C60</f>
        <v>7.7871379022565884E-2</v>
      </c>
      <c r="E27" s="66"/>
      <c r="F27" s="46">
        <v>0.5</v>
      </c>
      <c r="G27" s="46">
        <v>0.5</v>
      </c>
      <c r="H27" s="63"/>
      <c r="I27" s="63"/>
      <c r="J27" s="76"/>
    </row>
    <row r="28" spans="1:10" s="2" customFormat="1" ht="18" customHeight="1" x14ac:dyDescent="0.25">
      <c r="A28" s="56"/>
      <c r="B28" s="59"/>
      <c r="C28" s="61"/>
      <c r="D28" s="62"/>
      <c r="E28" s="66"/>
      <c r="F28" s="49"/>
      <c r="G28" s="49"/>
      <c r="H28" s="64"/>
      <c r="I28" s="64"/>
      <c r="J28" s="77"/>
    </row>
    <row r="29" spans="1:10" s="2" customFormat="1" ht="18" customHeight="1" x14ac:dyDescent="0.25">
      <c r="A29" s="57"/>
      <c r="B29" s="60"/>
      <c r="C29" s="61"/>
      <c r="D29" s="62"/>
      <c r="E29" s="66"/>
      <c r="F29" s="47">
        <f>F27*C27</f>
        <v>80943.19</v>
      </c>
      <c r="G29" s="47">
        <f>G27*C27</f>
        <v>80943.19</v>
      </c>
      <c r="H29" s="65"/>
      <c r="I29" s="65"/>
      <c r="J29" s="78"/>
    </row>
    <row r="30" spans="1:10" s="2" customFormat="1" ht="18" customHeight="1" x14ac:dyDescent="0.25">
      <c r="A30" s="55">
        <v>8</v>
      </c>
      <c r="B30" s="58" t="s">
        <v>16</v>
      </c>
      <c r="C30" s="61">
        <v>116900.08</v>
      </c>
      <c r="D30" s="62">
        <f>C30/C60</f>
        <v>5.6231848766080721E-2</v>
      </c>
      <c r="E30" s="66"/>
      <c r="F30" s="66"/>
      <c r="G30" s="66"/>
      <c r="H30" s="46">
        <v>0.5</v>
      </c>
      <c r="I30" s="46">
        <v>0.5</v>
      </c>
      <c r="J30" s="79"/>
    </row>
    <row r="31" spans="1:10" s="2" customFormat="1" ht="18" customHeight="1" x14ac:dyDescent="0.25">
      <c r="A31" s="56"/>
      <c r="B31" s="59"/>
      <c r="C31" s="61"/>
      <c r="D31" s="62"/>
      <c r="E31" s="66"/>
      <c r="F31" s="66"/>
      <c r="G31" s="66"/>
      <c r="H31" s="49"/>
      <c r="I31" s="49"/>
      <c r="J31" s="80"/>
    </row>
    <row r="32" spans="1:10" s="2" customFormat="1" ht="18" customHeight="1" x14ac:dyDescent="0.25">
      <c r="A32" s="57"/>
      <c r="B32" s="60"/>
      <c r="C32" s="61"/>
      <c r="D32" s="62"/>
      <c r="E32" s="66"/>
      <c r="F32" s="66"/>
      <c r="G32" s="66"/>
      <c r="H32" s="47">
        <f>H30*C30</f>
        <v>58450.04</v>
      </c>
      <c r="I32" s="47">
        <f>I30*C30</f>
        <v>58450.04</v>
      </c>
      <c r="J32" s="81"/>
    </row>
    <row r="33" spans="1:10" s="2" customFormat="1" ht="18" customHeight="1" x14ac:dyDescent="0.25">
      <c r="A33" s="55">
        <v>9</v>
      </c>
      <c r="B33" s="58" t="s">
        <v>17</v>
      </c>
      <c r="C33" s="61">
        <v>241935.44</v>
      </c>
      <c r="D33" s="62">
        <f>C33/$C$60</f>
        <v>0.11637696974403436</v>
      </c>
      <c r="E33" s="66"/>
      <c r="F33" s="66"/>
      <c r="G33" s="46">
        <v>0.2</v>
      </c>
      <c r="H33" s="46">
        <v>0.5</v>
      </c>
      <c r="I33" s="46">
        <v>0.3</v>
      </c>
      <c r="J33" s="76"/>
    </row>
    <row r="34" spans="1:10" s="2" customFormat="1" ht="18" customHeight="1" x14ac:dyDescent="0.25">
      <c r="A34" s="56"/>
      <c r="B34" s="59"/>
      <c r="C34" s="61"/>
      <c r="D34" s="62"/>
      <c r="E34" s="66"/>
      <c r="F34" s="66"/>
      <c r="G34" s="49"/>
      <c r="H34" s="49"/>
      <c r="I34" s="49"/>
      <c r="J34" s="77"/>
    </row>
    <row r="35" spans="1:10" s="2" customFormat="1" ht="18" customHeight="1" x14ac:dyDescent="0.25">
      <c r="A35" s="57"/>
      <c r="B35" s="60"/>
      <c r="C35" s="61"/>
      <c r="D35" s="62"/>
      <c r="E35" s="66"/>
      <c r="F35" s="66"/>
      <c r="G35" s="47">
        <f>G33*C33</f>
        <v>48387.088000000003</v>
      </c>
      <c r="H35" s="47">
        <f>H33*C33</f>
        <v>120967.72</v>
      </c>
      <c r="I35" s="47">
        <f>I33*C33</f>
        <v>72580.631999999998</v>
      </c>
      <c r="J35" s="78"/>
    </row>
    <row r="36" spans="1:10" s="2" customFormat="1" ht="18" customHeight="1" x14ac:dyDescent="0.25">
      <c r="A36" s="55">
        <v>10</v>
      </c>
      <c r="B36" s="58" t="s">
        <v>21</v>
      </c>
      <c r="C36" s="61">
        <v>229309.59</v>
      </c>
      <c r="D36" s="62">
        <f>C36/$C$60</f>
        <v>0.11030362156717065</v>
      </c>
      <c r="E36" s="66"/>
      <c r="F36" s="66"/>
      <c r="G36" s="66"/>
      <c r="H36" s="46">
        <v>0.5</v>
      </c>
      <c r="I36" s="46">
        <v>0.5</v>
      </c>
      <c r="J36" s="76"/>
    </row>
    <row r="37" spans="1:10" s="2" customFormat="1" ht="18" customHeight="1" x14ac:dyDescent="0.25">
      <c r="A37" s="56"/>
      <c r="B37" s="59"/>
      <c r="C37" s="61"/>
      <c r="D37" s="62"/>
      <c r="E37" s="66"/>
      <c r="F37" s="66"/>
      <c r="G37" s="66"/>
      <c r="H37" s="49"/>
      <c r="I37" s="49"/>
      <c r="J37" s="77"/>
    </row>
    <row r="38" spans="1:10" s="2" customFormat="1" ht="18" customHeight="1" x14ac:dyDescent="0.25">
      <c r="A38" s="57"/>
      <c r="B38" s="60"/>
      <c r="C38" s="61"/>
      <c r="D38" s="62"/>
      <c r="E38" s="66"/>
      <c r="F38" s="66"/>
      <c r="G38" s="66"/>
      <c r="H38" s="47">
        <f>H36*C36</f>
        <v>114654.795</v>
      </c>
      <c r="I38" s="47">
        <f>I36*C36</f>
        <v>114654.795</v>
      </c>
      <c r="J38" s="78"/>
    </row>
    <row r="39" spans="1:10" s="2" customFormat="1" ht="18" customHeight="1" x14ac:dyDescent="0.25">
      <c r="A39" s="55">
        <v>11</v>
      </c>
      <c r="B39" s="58" t="s">
        <v>26</v>
      </c>
      <c r="C39" s="61">
        <v>146899.45000000001</v>
      </c>
      <c r="D39" s="62">
        <f>C39/$C$60</f>
        <v>7.0662292585432246E-2</v>
      </c>
      <c r="E39" s="66"/>
      <c r="F39" s="66"/>
      <c r="G39" s="46">
        <v>0.25</v>
      </c>
      <c r="H39" s="46">
        <v>0.25</v>
      </c>
      <c r="I39" s="46">
        <v>0.5</v>
      </c>
      <c r="J39" s="68"/>
    </row>
    <row r="40" spans="1:10" s="2" customFormat="1" ht="18" customHeight="1" x14ac:dyDescent="0.25">
      <c r="A40" s="56"/>
      <c r="B40" s="59"/>
      <c r="C40" s="61"/>
      <c r="D40" s="62"/>
      <c r="E40" s="66"/>
      <c r="F40" s="66"/>
      <c r="G40" s="49"/>
      <c r="H40" s="49"/>
      <c r="I40" s="49"/>
      <c r="J40" s="68"/>
    </row>
    <row r="41" spans="1:10" s="2" customFormat="1" ht="18" customHeight="1" x14ac:dyDescent="0.25">
      <c r="A41" s="57"/>
      <c r="B41" s="60"/>
      <c r="C41" s="61"/>
      <c r="D41" s="62"/>
      <c r="E41" s="66"/>
      <c r="F41" s="66"/>
      <c r="G41" s="47">
        <f>G39*C39</f>
        <v>36724.862500000003</v>
      </c>
      <c r="H41" s="47">
        <f>H39*C39</f>
        <v>36724.862500000003</v>
      </c>
      <c r="I41" s="47">
        <f>I39*C39</f>
        <v>73449.725000000006</v>
      </c>
      <c r="J41" s="68"/>
    </row>
    <row r="42" spans="1:10" s="2" customFormat="1" ht="18" customHeight="1" x14ac:dyDescent="0.25">
      <c r="A42" s="55">
        <v>12</v>
      </c>
      <c r="B42" s="58" t="s">
        <v>27</v>
      </c>
      <c r="C42" s="61">
        <v>4912.82</v>
      </c>
      <c r="D42" s="62">
        <f>C42/$C$60</f>
        <v>2.3631887271161546E-3</v>
      </c>
      <c r="E42" s="66"/>
      <c r="F42" s="66"/>
      <c r="G42" s="63"/>
      <c r="H42" s="82"/>
      <c r="I42" s="46">
        <v>1</v>
      </c>
      <c r="J42" s="68"/>
    </row>
    <row r="43" spans="1:10" s="2" customFormat="1" ht="18" customHeight="1" x14ac:dyDescent="0.25">
      <c r="A43" s="56"/>
      <c r="B43" s="59"/>
      <c r="C43" s="61"/>
      <c r="D43" s="62"/>
      <c r="E43" s="66"/>
      <c r="F43" s="66"/>
      <c r="G43" s="64"/>
      <c r="H43" s="83"/>
      <c r="I43" s="49"/>
      <c r="J43" s="68"/>
    </row>
    <row r="44" spans="1:10" s="2" customFormat="1" ht="18" customHeight="1" x14ac:dyDescent="0.25">
      <c r="A44" s="57"/>
      <c r="B44" s="60"/>
      <c r="C44" s="61"/>
      <c r="D44" s="62"/>
      <c r="E44" s="66"/>
      <c r="F44" s="66"/>
      <c r="G44" s="65"/>
      <c r="H44" s="84"/>
      <c r="I44" s="47">
        <f>I42*C42</f>
        <v>4912.82</v>
      </c>
      <c r="J44" s="68"/>
    </row>
    <row r="45" spans="1:10" s="2" customFormat="1" ht="18" customHeight="1" x14ac:dyDescent="0.25">
      <c r="A45" s="55">
        <v>13</v>
      </c>
      <c r="B45" s="58" t="s">
        <v>18</v>
      </c>
      <c r="C45" s="61">
        <v>99195.7</v>
      </c>
      <c r="D45" s="62">
        <f>C45/$C$60</f>
        <v>4.7715601226667362E-2</v>
      </c>
      <c r="E45" s="66"/>
      <c r="F45" s="66"/>
      <c r="G45" s="63"/>
      <c r="H45" s="63"/>
      <c r="I45" s="46">
        <v>0.5</v>
      </c>
      <c r="J45" s="50">
        <v>0.5</v>
      </c>
    </row>
    <row r="46" spans="1:10" s="2" customFormat="1" ht="18" customHeight="1" x14ac:dyDescent="0.25">
      <c r="A46" s="56"/>
      <c r="B46" s="59"/>
      <c r="C46" s="61"/>
      <c r="D46" s="62"/>
      <c r="E46" s="66"/>
      <c r="F46" s="66"/>
      <c r="G46" s="64"/>
      <c r="H46" s="64"/>
      <c r="I46" s="49"/>
      <c r="J46" s="51"/>
    </row>
    <row r="47" spans="1:10" s="2" customFormat="1" ht="18" customHeight="1" x14ac:dyDescent="0.25">
      <c r="A47" s="57"/>
      <c r="B47" s="60"/>
      <c r="C47" s="61"/>
      <c r="D47" s="62"/>
      <c r="E47" s="66"/>
      <c r="F47" s="66"/>
      <c r="G47" s="65"/>
      <c r="H47" s="65"/>
      <c r="I47" s="47">
        <f>I45*C45</f>
        <v>49597.85</v>
      </c>
      <c r="J47" s="48">
        <f>J45*C45</f>
        <v>49597.85</v>
      </c>
    </row>
    <row r="48" spans="1:10" s="2" customFormat="1" ht="18" customHeight="1" x14ac:dyDescent="0.25">
      <c r="A48" s="55">
        <v>14</v>
      </c>
      <c r="B48" s="58" t="s">
        <v>23</v>
      </c>
      <c r="C48" s="61">
        <v>62563.41</v>
      </c>
      <c r="D48" s="62">
        <f>C48/$C$60</f>
        <v>3.0094557757448088E-2</v>
      </c>
      <c r="E48" s="66"/>
      <c r="F48" s="66"/>
      <c r="G48" s="66"/>
      <c r="H48" s="46">
        <v>0.4</v>
      </c>
      <c r="I48" s="46">
        <v>0.4</v>
      </c>
      <c r="J48" s="50">
        <v>0.2</v>
      </c>
    </row>
    <row r="49" spans="1:10" s="2" customFormat="1" ht="18" customHeight="1" x14ac:dyDescent="0.25">
      <c r="A49" s="56"/>
      <c r="B49" s="59"/>
      <c r="C49" s="61"/>
      <c r="D49" s="62"/>
      <c r="E49" s="66"/>
      <c r="F49" s="66"/>
      <c r="G49" s="66"/>
      <c r="H49" s="49"/>
      <c r="I49" s="49"/>
      <c r="J49" s="51"/>
    </row>
    <row r="50" spans="1:10" s="2" customFormat="1" ht="18" customHeight="1" x14ac:dyDescent="0.25">
      <c r="A50" s="57"/>
      <c r="B50" s="60"/>
      <c r="C50" s="61"/>
      <c r="D50" s="62"/>
      <c r="E50" s="66"/>
      <c r="F50" s="66"/>
      <c r="G50" s="66"/>
      <c r="H50" s="47">
        <f>H48*C48</f>
        <v>25025.364000000001</v>
      </c>
      <c r="I50" s="47">
        <f>I48*C48</f>
        <v>25025.364000000001</v>
      </c>
      <c r="J50" s="48">
        <f>J48*C48</f>
        <v>12512.682000000001</v>
      </c>
    </row>
    <row r="51" spans="1:10" s="2" customFormat="1" ht="18" customHeight="1" x14ac:dyDescent="0.25">
      <c r="A51" s="55">
        <v>15</v>
      </c>
      <c r="B51" s="58" t="s">
        <v>28</v>
      </c>
      <c r="C51" s="61">
        <v>9952.7099999999991</v>
      </c>
      <c r="D51" s="62">
        <f>C51/$C$60</f>
        <v>4.7875012877036452E-3</v>
      </c>
      <c r="E51" s="66"/>
      <c r="F51" s="66"/>
      <c r="G51" s="66"/>
      <c r="H51" s="82"/>
      <c r="I51" s="46">
        <v>1</v>
      </c>
      <c r="J51" s="76"/>
    </row>
    <row r="52" spans="1:10" s="2" customFormat="1" ht="18" customHeight="1" x14ac:dyDescent="0.25">
      <c r="A52" s="56"/>
      <c r="B52" s="59"/>
      <c r="C52" s="61"/>
      <c r="D52" s="62"/>
      <c r="E52" s="66"/>
      <c r="F52" s="66"/>
      <c r="G52" s="66"/>
      <c r="H52" s="83"/>
      <c r="I52" s="49"/>
      <c r="J52" s="77"/>
    </row>
    <row r="53" spans="1:10" s="2" customFormat="1" ht="18" customHeight="1" x14ac:dyDescent="0.25">
      <c r="A53" s="57"/>
      <c r="B53" s="60"/>
      <c r="C53" s="61"/>
      <c r="D53" s="62"/>
      <c r="E53" s="66"/>
      <c r="F53" s="66"/>
      <c r="G53" s="66"/>
      <c r="H53" s="84"/>
      <c r="I53" s="47">
        <f>I51*C51</f>
        <v>9952.7099999999991</v>
      </c>
      <c r="J53" s="78"/>
    </row>
    <row r="54" spans="1:10" s="2" customFormat="1" ht="18" customHeight="1" x14ac:dyDescent="0.25">
      <c r="A54" s="55">
        <v>16</v>
      </c>
      <c r="B54" s="58" t="s">
        <v>29</v>
      </c>
      <c r="C54" s="61">
        <v>13744.49</v>
      </c>
      <c r="D54" s="62">
        <f>C54/$C$60</f>
        <v>6.611441865967147E-3</v>
      </c>
      <c r="E54" s="66"/>
      <c r="F54" s="66"/>
      <c r="G54" s="66"/>
      <c r="H54" s="82"/>
      <c r="I54" s="46">
        <v>0.4</v>
      </c>
      <c r="J54" s="50">
        <v>0.6</v>
      </c>
    </row>
    <row r="55" spans="1:10" s="2" customFormat="1" ht="18" customHeight="1" x14ac:dyDescent="0.25">
      <c r="A55" s="56"/>
      <c r="B55" s="59"/>
      <c r="C55" s="61"/>
      <c r="D55" s="62"/>
      <c r="E55" s="66"/>
      <c r="F55" s="66"/>
      <c r="G55" s="66"/>
      <c r="H55" s="83"/>
      <c r="I55" s="49"/>
      <c r="J55" s="51"/>
    </row>
    <row r="56" spans="1:10" s="2" customFormat="1" ht="18" customHeight="1" x14ac:dyDescent="0.25">
      <c r="A56" s="57"/>
      <c r="B56" s="60"/>
      <c r="C56" s="61"/>
      <c r="D56" s="62"/>
      <c r="E56" s="66"/>
      <c r="F56" s="66"/>
      <c r="G56" s="66"/>
      <c r="H56" s="84"/>
      <c r="I56" s="47">
        <f>I54*C54</f>
        <v>5497.7960000000003</v>
      </c>
      <c r="J56" s="48">
        <f>J54*C54</f>
        <v>8246.6939999999995</v>
      </c>
    </row>
    <row r="57" spans="1:10" s="2" customFormat="1" ht="18" customHeight="1" x14ac:dyDescent="0.25">
      <c r="A57" s="55">
        <v>17</v>
      </c>
      <c r="B57" s="58" t="s">
        <v>24</v>
      </c>
      <c r="C57" s="61">
        <v>3716.4</v>
      </c>
      <c r="D57" s="62">
        <f>C57/$C$60</f>
        <v>1.7876809216406215E-3</v>
      </c>
      <c r="E57" s="66"/>
      <c r="F57" s="66"/>
      <c r="G57" s="66"/>
      <c r="H57" s="66"/>
      <c r="I57" s="63"/>
      <c r="J57" s="50">
        <v>1</v>
      </c>
    </row>
    <row r="58" spans="1:10" s="2" customFormat="1" ht="18" customHeight="1" x14ac:dyDescent="0.25">
      <c r="A58" s="56"/>
      <c r="B58" s="59"/>
      <c r="C58" s="61"/>
      <c r="D58" s="62"/>
      <c r="E58" s="66"/>
      <c r="F58" s="66"/>
      <c r="G58" s="66"/>
      <c r="H58" s="66"/>
      <c r="I58" s="64"/>
      <c r="J58" s="51"/>
    </row>
    <row r="59" spans="1:10" s="2" customFormat="1" ht="18" customHeight="1" x14ac:dyDescent="0.25">
      <c r="A59" s="57"/>
      <c r="B59" s="60"/>
      <c r="C59" s="61"/>
      <c r="D59" s="62"/>
      <c r="E59" s="66"/>
      <c r="F59" s="66"/>
      <c r="G59" s="66"/>
      <c r="H59" s="66"/>
      <c r="I59" s="65"/>
      <c r="J59" s="48">
        <f>J57*C57</f>
        <v>3716.4</v>
      </c>
    </row>
    <row r="60" spans="1:10" s="2" customFormat="1" ht="50.1" customHeight="1" x14ac:dyDescent="0.2">
      <c r="A60" s="86" t="s">
        <v>12</v>
      </c>
      <c r="B60" s="87"/>
      <c r="C60" s="42">
        <f>SUM(C9:C59)</f>
        <v>2078894.4799999997</v>
      </c>
      <c r="D60" s="43">
        <f>SUM(D9:D59)</f>
        <v>1.0000000000000002</v>
      </c>
      <c r="E60" s="3"/>
      <c r="F60" s="3"/>
      <c r="G60" s="3"/>
      <c r="H60" s="3"/>
      <c r="I60" s="24"/>
      <c r="J60" s="23"/>
    </row>
    <row r="61" spans="1:10" s="7" customFormat="1" ht="39.950000000000003" customHeight="1" x14ac:dyDescent="0.2">
      <c r="A61" s="88" t="s">
        <v>8</v>
      </c>
      <c r="B61" s="89"/>
      <c r="C61" s="89" t="s">
        <v>9</v>
      </c>
      <c r="D61" s="89"/>
      <c r="E61" s="25">
        <f>E23+E17+E14+E11</f>
        <v>265076.52600000001</v>
      </c>
      <c r="F61" s="25">
        <f>F29+F26+F23+F20+F17+F14</f>
        <v>492695.03299999994</v>
      </c>
      <c r="G61" s="25">
        <f>G41+G35+G29+G26+G20+G17</f>
        <v>373867.5295</v>
      </c>
      <c r="H61" s="25">
        <f>H50+H41+H38+H35+H32+H20</f>
        <v>411897.71549999999</v>
      </c>
      <c r="I61" s="25">
        <f>I56+I53+I50+I47+I44+I41+I38+I35+I32+I26+I23</f>
        <v>461284.05</v>
      </c>
      <c r="J61" s="26">
        <f>J59+J56+J50+J47</f>
        <v>74073.625999999989</v>
      </c>
    </row>
    <row r="62" spans="1:10" s="7" customFormat="1" ht="39.950000000000003" customHeight="1" x14ac:dyDescent="0.2">
      <c r="A62" s="88"/>
      <c r="B62" s="89"/>
      <c r="C62" s="89" t="s">
        <v>10</v>
      </c>
      <c r="D62" s="89"/>
      <c r="E62" s="25">
        <f>E61</f>
        <v>265076.52600000001</v>
      </c>
      <c r="F62" s="25">
        <f>E62+F61</f>
        <v>757771.55899999989</v>
      </c>
      <c r="G62" s="25">
        <f>F62+G61</f>
        <v>1131639.0884999998</v>
      </c>
      <c r="H62" s="25">
        <f>G62+H61</f>
        <v>1543536.8039999998</v>
      </c>
      <c r="I62" s="25">
        <f>H62+I61</f>
        <v>2004820.8539999998</v>
      </c>
      <c r="J62" s="44">
        <f>I62+J61</f>
        <v>2078894.4799999997</v>
      </c>
    </row>
    <row r="63" spans="1:10" s="7" customFormat="1" ht="39.950000000000003" customHeight="1" x14ac:dyDescent="0.2">
      <c r="A63" s="88" t="s">
        <v>11</v>
      </c>
      <c r="B63" s="89"/>
      <c r="C63" s="89" t="s">
        <v>9</v>
      </c>
      <c r="D63" s="89"/>
      <c r="E63" s="27">
        <f>E61/C60</f>
        <v>0.12750840821896842</v>
      </c>
      <c r="F63" s="27">
        <f>F61/C60</f>
        <v>0.23699857676278019</v>
      </c>
      <c r="G63" s="27">
        <f>G61/C60</f>
        <v>0.17983958930902547</v>
      </c>
      <c r="H63" s="28">
        <f>H61/C60</f>
        <v>0.19813305555556626</v>
      </c>
      <c r="I63" s="27">
        <f>I61/C60</f>
        <v>0.22188911194761557</v>
      </c>
      <c r="J63" s="29">
        <f>J61/C60</f>
        <v>3.5631258206044202E-2</v>
      </c>
    </row>
    <row r="64" spans="1:10" s="7" customFormat="1" ht="39.950000000000003" customHeight="1" x14ac:dyDescent="0.2">
      <c r="A64" s="90"/>
      <c r="B64" s="91"/>
      <c r="C64" s="91" t="s">
        <v>10</v>
      </c>
      <c r="D64" s="91"/>
      <c r="E64" s="30">
        <f>E63</f>
        <v>0.12750840821896842</v>
      </c>
      <c r="F64" s="30">
        <f t="shared" ref="F64:J64" si="0">E64+F63</f>
        <v>0.36450698498174861</v>
      </c>
      <c r="G64" s="30">
        <f t="shared" si="0"/>
        <v>0.54434657429077404</v>
      </c>
      <c r="H64" s="31">
        <f t="shared" si="0"/>
        <v>0.74247962984634031</v>
      </c>
      <c r="I64" s="31">
        <f t="shared" si="0"/>
        <v>0.96436874179395593</v>
      </c>
      <c r="J64" s="45">
        <f t="shared" si="0"/>
        <v>1.0000000000000002</v>
      </c>
    </row>
    <row r="65" spans="1:10" x14ac:dyDescent="0.25">
      <c r="A65" s="8"/>
      <c r="B65" s="21"/>
      <c r="C65" s="10"/>
      <c r="D65" s="9"/>
      <c r="E65" s="9"/>
      <c r="F65" s="9"/>
      <c r="G65" s="9"/>
      <c r="H65" s="9"/>
      <c r="I65" s="9"/>
      <c r="J65" s="11"/>
    </row>
    <row r="66" spans="1:10" x14ac:dyDescent="0.25">
      <c r="A66" s="12"/>
      <c r="J66" s="5"/>
    </row>
    <row r="67" spans="1:10" x14ac:dyDescent="0.25">
      <c r="A67" s="1"/>
      <c r="J67" s="5"/>
    </row>
    <row r="68" spans="1:10" x14ac:dyDescent="0.25">
      <c r="A68" s="1"/>
      <c r="J68" s="5"/>
    </row>
    <row r="69" spans="1:10" ht="15" x14ac:dyDescent="0.25">
      <c r="A69" s="13"/>
      <c r="B69" s="38"/>
      <c r="C69" s="39"/>
      <c r="D69" s="39"/>
      <c r="E69" s="39"/>
      <c r="F69" s="39"/>
      <c r="G69" s="39"/>
      <c r="I69" s="39"/>
      <c r="J69" s="14"/>
    </row>
    <row r="70" spans="1:10" ht="15" x14ac:dyDescent="0.25">
      <c r="A70" s="13"/>
      <c r="B70" s="38"/>
      <c r="C70" s="39"/>
      <c r="D70" s="39"/>
      <c r="E70" s="39"/>
      <c r="F70" s="39"/>
      <c r="G70" s="39"/>
      <c r="I70" s="39"/>
      <c r="J70" s="14"/>
    </row>
    <row r="71" spans="1:10" ht="15" x14ac:dyDescent="0.25">
      <c r="A71" s="15"/>
      <c r="B71" s="40"/>
      <c r="C71" s="39"/>
      <c r="D71" s="41"/>
      <c r="E71" s="85"/>
      <c r="F71" s="85"/>
      <c r="G71" s="41"/>
      <c r="I71" s="41"/>
      <c r="J71" s="16"/>
    </row>
    <row r="72" spans="1:10" x14ac:dyDescent="0.25">
      <c r="A72" s="1"/>
      <c r="E72" s="85"/>
      <c r="F72" s="85"/>
      <c r="J72" s="5"/>
    </row>
    <row r="73" spans="1:10" x14ac:dyDescent="0.25">
      <c r="A73" s="1"/>
      <c r="E73" s="85"/>
      <c r="F73" s="85"/>
      <c r="J73" s="5"/>
    </row>
    <row r="74" spans="1:10" x14ac:dyDescent="0.25">
      <c r="A74" s="1"/>
      <c r="J74" s="5"/>
    </row>
    <row r="75" spans="1:10" ht="16.5" thickBot="1" x14ac:dyDescent="0.3">
      <c r="A75" s="17"/>
      <c r="B75" s="22"/>
      <c r="C75" s="19"/>
      <c r="D75" s="18"/>
      <c r="E75" s="18"/>
      <c r="F75" s="18"/>
      <c r="G75" s="18"/>
      <c r="H75" s="18"/>
      <c r="I75" s="18"/>
      <c r="J75" s="20"/>
    </row>
  </sheetData>
  <mergeCells count="156">
    <mergeCell ref="H5:J5"/>
    <mergeCell ref="H6:J6"/>
    <mergeCell ref="G2:G3"/>
    <mergeCell ref="G5:G6"/>
    <mergeCell ref="A1:F2"/>
    <mergeCell ref="A6:F6"/>
    <mergeCell ref="A3:F4"/>
    <mergeCell ref="A5:F5"/>
    <mergeCell ref="J51:J53"/>
    <mergeCell ref="A51:A53"/>
    <mergeCell ref="B51:B53"/>
    <mergeCell ref="C51:C53"/>
    <mergeCell ref="D51:D53"/>
    <mergeCell ref="E51:E53"/>
    <mergeCell ref="F51:F53"/>
    <mergeCell ref="G51:G53"/>
    <mergeCell ref="H51:H53"/>
    <mergeCell ref="F42:F44"/>
    <mergeCell ref="G36:G38"/>
    <mergeCell ref="A39:A41"/>
    <mergeCell ref="B39:B41"/>
    <mergeCell ref="C39:C41"/>
    <mergeCell ref="D39:D41"/>
    <mergeCell ref="E39:E41"/>
    <mergeCell ref="E71:F71"/>
    <mergeCell ref="E72:F72"/>
    <mergeCell ref="E73:F73"/>
    <mergeCell ref="H57:H59"/>
    <mergeCell ref="A60:B60"/>
    <mergeCell ref="A61:B62"/>
    <mergeCell ref="C61:D61"/>
    <mergeCell ref="C62:D62"/>
    <mergeCell ref="A63:B64"/>
    <mergeCell ref="C63:D63"/>
    <mergeCell ref="C64:D64"/>
    <mergeCell ref="B54:B56"/>
    <mergeCell ref="A57:A59"/>
    <mergeCell ref="B57:B59"/>
    <mergeCell ref="C57:C59"/>
    <mergeCell ref="D57:D59"/>
    <mergeCell ref="E57:E59"/>
    <mergeCell ref="F57:F59"/>
    <mergeCell ref="G57:G59"/>
    <mergeCell ref="G54:G56"/>
    <mergeCell ref="C54:C56"/>
    <mergeCell ref="D54:D56"/>
    <mergeCell ref="E54:E56"/>
    <mergeCell ref="F54:F56"/>
    <mergeCell ref="H54:H56"/>
    <mergeCell ref="J39:J41"/>
    <mergeCell ref="A45:A47"/>
    <mergeCell ref="B45:B47"/>
    <mergeCell ref="C45:C47"/>
    <mergeCell ref="D45:D47"/>
    <mergeCell ref="E45:E47"/>
    <mergeCell ref="F45:F47"/>
    <mergeCell ref="G48:G50"/>
    <mergeCell ref="J42:J44"/>
    <mergeCell ref="A48:A50"/>
    <mergeCell ref="B48:B50"/>
    <mergeCell ref="C48:C50"/>
    <mergeCell ref="D48:D50"/>
    <mergeCell ref="E48:E50"/>
    <mergeCell ref="F48:F50"/>
    <mergeCell ref="G42:G44"/>
    <mergeCell ref="H42:H44"/>
    <mergeCell ref="A42:A44"/>
    <mergeCell ref="B42:B44"/>
    <mergeCell ref="C42:C44"/>
    <mergeCell ref="D42:D44"/>
    <mergeCell ref="E42:E44"/>
    <mergeCell ref="A54:A56"/>
    <mergeCell ref="F39:F41"/>
    <mergeCell ref="A36:A38"/>
    <mergeCell ref="B36:B38"/>
    <mergeCell ref="C36:C38"/>
    <mergeCell ref="D36:D38"/>
    <mergeCell ref="E36:E38"/>
    <mergeCell ref="F36:F38"/>
    <mergeCell ref="G30:G32"/>
    <mergeCell ref="J30:J32"/>
    <mergeCell ref="A33:A35"/>
    <mergeCell ref="B33:B35"/>
    <mergeCell ref="C33:C35"/>
    <mergeCell ref="D33:D35"/>
    <mergeCell ref="E33:E35"/>
    <mergeCell ref="F33:F35"/>
    <mergeCell ref="J33:J35"/>
    <mergeCell ref="A30:A32"/>
    <mergeCell ref="B30:B32"/>
    <mergeCell ref="C30:C32"/>
    <mergeCell ref="D30:D32"/>
    <mergeCell ref="E30:E32"/>
    <mergeCell ref="F30:F32"/>
    <mergeCell ref="J36:J38"/>
    <mergeCell ref="C18:C20"/>
    <mergeCell ref="D18:D20"/>
    <mergeCell ref="E18:E20"/>
    <mergeCell ref="J24:J26"/>
    <mergeCell ref="A27:A29"/>
    <mergeCell ref="B27:B29"/>
    <mergeCell ref="C27:C29"/>
    <mergeCell ref="D27:D29"/>
    <mergeCell ref="E27:E29"/>
    <mergeCell ref="H27:H29"/>
    <mergeCell ref="J27:J29"/>
    <mergeCell ref="A24:A26"/>
    <mergeCell ref="B24:B26"/>
    <mergeCell ref="C24:C26"/>
    <mergeCell ref="D24:D26"/>
    <mergeCell ref="E24:E26"/>
    <mergeCell ref="I27:I29"/>
    <mergeCell ref="H24:H26"/>
    <mergeCell ref="I57:I59"/>
    <mergeCell ref="H45:H47"/>
    <mergeCell ref="G45:G47"/>
    <mergeCell ref="A7:A8"/>
    <mergeCell ref="B7:B8"/>
    <mergeCell ref="C7:C8"/>
    <mergeCell ref="D7:D8"/>
    <mergeCell ref="E7:J7"/>
    <mergeCell ref="I18:I20"/>
    <mergeCell ref="J18:J20"/>
    <mergeCell ref="A21:A23"/>
    <mergeCell ref="B21:B23"/>
    <mergeCell ref="C21:C23"/>
    <mergeCell ref="D21:D23"/>
    <mergeCell ref="G21:G23"/>
    <mergeCell ref="H21:H23"/>
    <mergeCell ref="J21:J23"/>
    <mergeCell ref="A18:A20"/>
    <mergeCell ref="B18:B20"/>
    <mergeCell ref="A15:A17"/>
    <mergeCell ref="B15:B17"/>
    <mergeCell ref="C15:C17"/>
    <mergeCell ref="D15:D17"/>
    <mergeCell ref="H15:H17"/>
    <mergeCell ref="I15:I17"/>
    <mergeCell ref="J15:J17"/>
    <mergeCell ref="A12:A14"/>
    <mergeCell ref="B12:B14"/>
    <mergeCell ref="C12:C14"/>
    <mergeCell ref="D12:D14"/>
    <mergeCell ref="G12:G14"/>
    <mergeCell ref="H12:H14"/>
    <mergeCell ref="I12:I14"/>
    <mergeCell ref="J12:J14"/>
    <mergeCell ref="A9:A11"/>
    <mergeCell ref="B9:B11"/>
    <mergeCell ref="C9:C11"/>
    <mergeCell ref="D9:D11"/>
    <mergeCell ref="G9:G11"/>
    <mergeCell ref="H9:H11"/>
    <mergeCell ref="I9:I11"/>
    <mergeCell ref="J9:J11"/>
    <mergeCell ref="F9:F11"/>
  </mergeCells>
  <printOptions horizontalCentered="1" verticalCentered="1"/>
  <pageMargins left="0.19685039370078741" right="0.19685039370078741" top="0" bottom="0" header="0.31496062992125984" footer="0.31496062992125984"/>
  <pageSetup paperSize="9" scale="38" orientation="landscape" horizontalDpi="4294967293" vertic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CFF</vt:lpstr>
      <vt:lpstr>CFF!Area_de_impressao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Cliente</dc:creator>
  <cp:lastModifiedBy>John Hallef</cp:lastModifiedBy>
  <cp:lastPrinted>2025-09-12T17:15:10Z</cp:lastPrinted>
  <dcterms:created xsi:type="dcterms:W3CDTF">2009-06-11T16:57:11Z</dcterms:created>
  <dcterms:modified xsi:type="dcterms:W3CDTF">2025-09-12T17:15:29Z</dcterms:modified>
</cp:coreProperties>
</file>